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2120" windowHeight="9120" activeTab="0"/>
  </bookViews>
  <sheets>
    <sheet name="INPUT &amp; RESULTS" sheetId="1" r:id="rId1"/>
    <sheet name="CASA HAZARD CRITERIA" sheetId="2" r:id="rId2"/>
  </sheets>
  <definedNames/>
  <calcPr fullCalcOnLoad="1"/>
</workbook>
</file>

<file path=xl/sharedStrings.xml><?xml version="1.0" encoding="utf-8"?>
<sst xmlns="http://schemas.openxmlformats.org/spreadsheetml/2006/main" count="122" uniqueCount="67">
  <si>
    <t>CASA RISK ENVELOPE</t>
  </si>
  <si>
    <t>Casualties</t>
  </si>
  <si>
    <t>Intolerable</t>
  </si>
  <si>
    <t>Scrutiny</t>
  </si>
  <si>
    <t>ALARP</t>
  </si>
  <si>
    <t>Acceptable</t>
  </si>
  <si>
    <t>COMMON PARAMETERS</t>
  </si>
  <si>
    <t>Units</t>
  </si>
  <si>
    <t>Feet to Metres</t>
  </si>
  <si>
    <t>Knots to M/Sec</t>
  </si>
  <si>
    <t>Constant</t>
  </si>
  <si>
    <t>Value</t>
  </si>
  <si>
    <t>Factor</t>
  </si>
  <si>
    <t>Drop Zone - Area</t>
  </si>
  <si>
    <t>Span</t>
  </si>
  <si>
    <t>Height</t>
  </si>
  <si>
    <t>Length</t>
  </si>
  <si>
    <t>Metres</t>
  </si>
  <si>
    <t>Integer</t>
  </si>
  <si>
    <t>AIRCRAFT TRANSITING</t>
  </si>
  <si>
    <t>PARACHUTISTS DROPPING</t>
  </si>
  <si>
    <t>Drop Velocity</t>
  </si>
  <si>
    <t>Knots</t>
  </si>
  <si>
    <t>Probability</t>
  </si>
  <si>
    <t>Probability of a Coincidence in Space</t>
  </si>
  <si>
    <t>Probability of a Coincidence in Time</t>
  </si>
  <si>
    <t>Parachutists Dropping Per Year</t>
  </si>
  <si>
    <t>No of People in Aircraft</t>
  </si>
  <si>
    <t>KEY</t>
  </si>
  <si>
    <t>Input</t>
  </si>
  <si>
    <t>Calculated Fields</t>
  </si>
  <si>
    <t>Results</t>
  </si>
  <si>
    <t>NOTES</t>
  </si>
  <si>
    <t>RISK MITIGATION</t>
  </si>
  <si>
    <t>Safety Improvement Factor</t>
  </si>
  <si>
    <t>This model is ready to accept data.</t>
  </si>
  <si>
    <t>Length of the Drop Day</t>
  </si>
  <si>
    <t>Hours</t>
  </si>
  <si>
    <t>Probability of ATC Separation</t>
  </si>
  <si>
    <t>0 = No ATC</t>
  </si>
  <si>
    <t>Aircraft in DZ Per Year</t>
  </si>
  <si>
    <t>RISK MITIGATED DROP RESULTS</t>
  </si>
  <si>
    <t>BLIND DROP RESULTS</t>
  </si>
  <si>
    <t>Fractions OK</t>
  </si>
  <si>
    <t>GA</t>
  </si>
  <si>
    <t>Light Twin</t>
  </si>
  <si>
    <t>Commuter</t>
  </si>
  <si>
    <t>RPT</t>
  </si>
  <si>
    <t>Sq Metres</t>
  </si>
  <si>
    <t>COLLISION HAZARD FOR A MIX OF AIRCRAFT ENCOUNTERING PARACHUTISTS IN A DROP ZONE</t>
  </si>
  <si>
    <t>DZ Alert Incorrect Aircrew Reaction</t>
  </si>
  <si>
    <t>DZ Active Alert Radio Communication Failure</t>
  </si>
  <si>
    <t>RESULTS</t>
  </si>
  <si>
    <t>People At Risk</t>
  </si>
  <si>
    <t>GA Blind</t>
  </si>
  <si>
    <t>GA Risk Mitigated</t>
  </si>
  <si>
    <t>Light Twin Blind</t>
  </si>
  <si>
    <t>Light Twin Risk Mitigated</t>
  </si>
  <si>
    <t>Commuter Blind</t>
  </si>
  <si>
    <t>Commuter Risk Mitigated</t>
  </si>
  <si>
    <t>RPT Blind</t>
  </si>
  <si>
    <t>RPT Risk Mitigated</t>
  </si>
  <si>
    <r>
      <t xml:space="preserve">Expected Lives at Risk Per Year, </t>
    </r>
    <r>
      <rPr>
        <b/>
        <sz val="10"/>
        <rFont val="Arial"/>
        <family val="2"/>
      </rPr>
      <t>TOTAL</t>
    </r>
  </si>
  <si>
    <t>Probability of a  Collision: Single Aircraft &amp; Parachutist</t>
  </si>
  <si>
    <t>Collisions Per Year: Compound of Aircraft and Drops</t>
  </si>
  <si>
    <t>EXPECTED FATALITIES</t>
  </si>
  <si>
    <t>?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</si>
</sst>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0.0000E+00;\ĝ"/>
    <numFmt numFmtId="176" formatCode="0.0000E+00;\័"/>
    <numFmt numFmtId="177" formatCode="0.000E+00;\័"/>
    <numFmt numFmtId="178" formatCode="0.00E+00;\័"/>
    <numFmt numFmtId="179" formatCode="0.000E+00"/>
  </numFmts>
  <fonts count="48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22"/>
      <color indexed="8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20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1" fontId="2" fillId="0" borderId="0" xfId="0" applyNumberFormat="1" applyFont="1" applyAlignment="1">
      <alignment horizontal="right"/>
    </xf>
    <xf numFmtId="11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17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33" borderId="14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4" fontId="0" fillId="34" borderId="21" xfId="0" applyNumberFormat="1" applyFill="1" applyBorder="1" applyAlignment="1">
      <alignment horizontal="right"/>
    </xf>
    <xf numFmtId="179" fontId="2" fillId="0" borderId="14" xfId="0" applyNumberFormat="1" applyFont="1" applyBorder="1" applyAlignment="1">
      <alignment/>
    </xf>
    <xf numFmtId="0" fontId="2" fillId="0" borderId="13" xfId="0" applyFont="1" applyBorder="1" applyAlignment="1">
      <alignment/>
    </xf>
    <xf numFmtId="17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79" fontId="2" fillId="0" borderId="21" xfId="0" applyNumberFormat="1" applyFont="1" applyBorder="1" applyAlignment="1">
      <alignment/>
    </xf>
    <xf numFmtId="179" fontId="2" fillId="0" borderId="17" xfId="0" applyNumberFormat="1" applyFont="1" applyBorder="1" applyAlignment="1">
      <alignment/>
    </xf>
    <xf numFmtId="0" fontId="1" fillId="0" borderId="22" xfId="0" applyFont="1" applyBorder="1" applyAlignment="1">
      <alignment horizontal="right"/>
    </xf>
    <xf numFmtId="179" fontId="2" fillId="0" borderId="19" xfId="0" applyNumberFormat="1" applyFont="1" applyBorder="1" applyAlignment="1">
      <alignment/>
    </xf>
    <xf numFmtId="179" fontId="2" fillId="0" borderId="20" xfId="0" applyNumberFormat="1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178" fontId="0" fillId="35" borderId="14" xfId="0" applyNumberFormat="1" applyFill="1" applyBorder="1" applyAlignment="1">
      <alignment/>
    </xf>
    <xf numFmtId="11" fontId="0" fillId="35" borderId="14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0" fillId="0" borderId="26" xfId="0" applyBorder="1" applyAlignment="1">
      <alignment/>
    </xf>
    <xf numFmtId="178" fontId="0" fillId="35" borderId="27" xfId="0" applyNumberFormat="1" applyFill="1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 horizontal="right"/>
    </xf>
    <xf numFmtId="178" fontId="5" fillId="35" borderId="24" xfId="0" applyNumberFormat="1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5" fillId="0" borderId="33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178" fontId="0" fillId="35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179" fontId="2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1" fontId="2" fillId="0" borderId="27" xfId="0" applyNumberFormat="1" applyFont="1" applyBorder="1" applyAlignment="1">
      <alignment horizontal="center"/>
    </xf>
    <xf numFmtId="11" fontId="2" fillId="0" borderId="26" xfId="0" applyNumberFormat="1" applyFont="1" applyBorder="1" applyAlignment="1">
      <alignment horizontal="center"/>
    </xf>
    <xf numFmtId="11" fontId="2" fillId="0" borderId="21" xfId="0" applyNumberFormat="1" applyFont="1" applyBorder="1" applyAlignment="1">
      <alignment horizontal="center"/>
    </xf>
    <xf numFmtId="11" fontId="2" fillId="0" borderId="17" xfId="0" applyNumberFormat="1" applyFont="1" applyBorder="1" applyAlignment="1">
      <alignment horizontal="center"/>
    </xf>
    <xf numFmtId="11" fontId="1" fillId="0" borderId="11" xfId="0" applyNumberFormat="1" applyFont="1" applyBorder="1" applyAlignment="1">
      <alignment horizontal="center"/>
    </xf>
    <xf numFmtId="11" fontId="1" fillId="0" borderId="12" xfId="0" applyNumberFormat="1" applyFont="1" applyBorder="1" applyAlignment="1">
      <alignment horizontal="center"/>
    </xf>
    <xf numFmtId="179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25" xfId="0" applyBorder="1" applyAlignment="1">
      <alignment/>
    </xf>
    <xf numFmtId="1" fontId="0" fillId="34" borderId="24" xfId="0" applyNumberFormat="1" applyFill="1" applyBorder="1" applyAlignment="1">
      <alignment/>
    </xf>
    <xf numFmtId="1" fontId="5" fillId="34" borderId="25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2" fontId="7" fillId="33" borderId="27" xfId="0" applyNumberFormat="1" applyFont="1" applyFill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0" fillId="35" borderId="36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0" fillId="0" borderId="41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5" fillId="0" borderId="41" xfId="0" applyFont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9" fontId="1" fillId="0" borderId="36" xfId="0" applyNumberFormat="1" applyFont="1" applyBorder="1" applyAlignment="1">
      <alignment horizontal="center"/>
    </xf>
    <xf numFmtId="179" fontId="1" fillId="0" borderId="38" xfId="0" applyNumberFormat="1" applyFont="1" applyBorder="1" applyAlignment="1">
      <alignment horizontal="center"/>
    </xf>
    <xf numFmtId="0" fontId="0" fillId="0" borderId="47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PARACHUTE COLLISION RISK MAPPED ON CASA'S HAZARD ASSESSMENT CRITERIA</a:t>
            </a:r>
          </a:p>
        </c:rich>
      </c:tx>
      <c:layout>
        <c:manualLayout>
          <c:xMode val="factor"/>
          <c:yMode val="factor"/>
          <c:x val="0.042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4025"/>
          <c:w val="0.8785"/>
          <c:h val="0.6097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'CASA HAZARD CRITERIA'!$E$2</c:f>
              <c:strCache>
                <c:ptCount val="1"/>
                <c:pt idx="0">
                  <c:v>Acceptable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'CASA HAZARD CRITERIA'!$A$3:$A$6</c:f>
              <c:numCache/>
            </c:numRef>
          </c:xVal>
          <c:yVal>
            <c:numRef>
              <c:f>'CASA HAZARD CRITERIA'!$E$3:$E$6</c:f>
              <c:numCache/>
            </c:numRef>
          </c:yVal>
          <c:smooth val="1"/>
        </c:ser>
        <c:ser>
          <c:idx val="2"/>
          <c:order val="1"/>
          <c:tx>
            <c:strRef>
              <c:f>'CASA HAZARD CRITERIA'!$D$2</c:f>
              <c:strCache>
                <c:ptCount val="1"/>
                <c:pt idx="0">
                  <c:v>ALARP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'CASA HAZARD CRITERIA'!$A$3:$A$6</c:f>
              <c:numCache/>
            </c:numRef>
          </c:xVal>
          <c:yVal>
            <c:numRef>
              <c:f>'CASA HAZARD CRITERIA'!$D$3:$D$6</c:f>
              <c:numCache/>
            </c:numRef>
          </c:yVal>
          <c:smooth val="1"/>
        </c:ser>
        <c:ser>
          <c:idx val="1"/>
          <c:order val="2"/>
          <c:tx>
            <c:strRef>
              <c:f>'CASA HAZARD CRITERIA'!$C$2</c:f>
              <c:strCache>
                <c:ptCount val="1"/>
                <c:pt idx="0">
                  <c:v>Scrutiny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'CASA HAZARD CRITERIA'!$A$3:$A$6</c:f>
              <c:numCache/>
            </c:numRef>
          </c:xVal>
          <c:yVal>
            <c:numRef>
              <c:f>'CASA HAZARD CRITERIA'!$C$3:$C$6</c:f>
              <c:numCache/>
            </c:numRef>
          </c:yVal>
          <c:smooth val="1"/>
        </c:ser>
        <c:ser>
          <c:idx val="0"/>
          <c:order val="3"/>
          <c:tx>
            <c:strRef>
              <c:f>'CASA HAZARD CRITERIA'!$B$2</c:f>
              <c:strCache>
                <c:ptCount val="1"/>
                <c:pt idx="0">
                  <c:v>Intolerable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'CASA HAZARD CRITERIA'!$A$3:$A$6</c:f>
              <c:numCache/>
            </c:numRef>
          </c:xVal>
          <c:yVal>
            <c:numRef>
              <c:f>'CASA HAZARD CRITERIA'!$B$3:$B$6</c:f>
              <c:numCache/>
            </c:numRef>
          </c:yVal>
          <c:smooth val="1"/>
        </c:ser>
        <c:ser>
          <c:idx val="4"/>
          <c:order val="4"/>
          <c:tx>
            <c:strRef>
              <c:f>'CASA HAZARD CRITERIA'!$C$8</c:f>
              <c:strCache>
                <c:ptCount val="1"/>
                <c:pt idx="0">
                  <c:v>GA Blind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000000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'CASA HAZARD CRITERIA'!$B$8</c:f>
              <c:numCache/>
            </c:numRef>
          </c:xVal>
          <c:yVal>
            <c:numRef>
              <c:f>'CASA HAZARD CRITERIA'!$C$9</c:f>
              <c:numCache/>
            </c:numRef>
          </c:yVal>
          <c:smooth val="1"/>
        </c:ser>
        <c:ser>
          <c:idx val="6"/>
          <c:order val="5"/>
          <c:tx>
            <c:strRef>
              <c:f>'CASA HAZARD CRITERIA'!$C$10</c:f>
              <c:strCache>
                <c:ptCount val="1"/>
                <c:pt idx="0">
                  <c:v>Light Twin Blind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0000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'CASA HAZARD CRITERIA'!$B$10</c:f>
              <c:numCache/>
            </c:numRef>
          </c:xVal>
          <c:yVal>
            <c:numRef>
              <c:f>'CASA HAZARD CRITERIA'!$C$11</c:f>
              <c:numCache/>
            </c:numRef>
          </c:yVal>
          <c:smooth val="1"/>
        </c:ser>
        <c:ser>
          <c:idx val="8"/>
          <c:order val="6"/>
          <c:tx>
            <c:strRef>
              <c:f>'CASA HAZARD CRITERIA'!$C$12</c:f>
              <c:strCache>
                <c:ptCount val="1"/>
                <c:pt idx="0">
                  <c:v>Commuter Blind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'CASA HAZARD CRITERIA'!$B$12</c:f>
              <c:numCache/>
            </c:numRef>
          </c:xVal>
          <c:yVal>
            <c:numRef>
              <c:f>'CASA HAZARD CRITERIA'!$C$13</c:f>
              <c:numCache/>
            </c:numRef>
          </c:yVal>
          <c:smooth val="1"/>
        </c:ser>
        <c:ser>
          <c:idx val="10"/>
          <c:order val="7"/>
          <c:tx>
            <c:strRef>
              <c:f>'CASA HAZARD CRITERIA'!$C$14</c:f>
              <c:strCache>
                <c:ptCount val="1"/>
                <c:pt idx="0">
                  <c:v>RPT Blind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5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'CASA HAZARD CRITERIA'!$B$14</c:f>
              <c:numCache/>
            </c:numRef>
          </c:xVal>
          <c:yVal>
            <c:numRef>
              <c:f>'CASA HAZARD CRITERIA'!$C$15</c:f>
              <c:numCache/>
            </c:numRef>
          </c:yVal>
          <c:smooth val="1"/>
        </c:ser>
        <c:ser>
          <c:idx val="5"/>
          <c:order val="8"/>
          <c:tx>
            <c:strRef>
              <c:f>'CASA HAZARD CRITERIA'!$D$8</c:f>
              <c:strCache>
                <c:ptCount val="1"/>
                <c:pt idx="0">
                  <c:v>GA Risk Mitigated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'CASA HAZARD CRITERIA'!$B$8</c:f>
              <c:numCache/>
            </c:numRef>
          </c:xVal>
          <c:yVal>
            <c:numRef>
              <c:f>'CASA HAZARD CRITERIA'!$D$9</c:f>
              <c:numCache/>
            </c:numRef>
          </c:yVal>
          <c:smooth val="1"/>
        </c:ser>
        <c:ser>
          <c:idx val="7"/>
          <c:order val="9"/>
          <c:tx>
            <c:strRef>
              <c:f>'CASA HAZARD CRITERIA'!$D$10</c:f>
              <c:strCache>
                <c:ptCount val="1"/>
                <c:pt idx="0">
                  <c:v>Light Twin Risk Mitigated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'CASA HAZARD CRITERIA'!$B$10</c:f>
              <c:numCache/>
            </c:numRef>
          </c:xVal>
          <c:yVal>
            <c:numRef>
              <c:f>'CASA HAZARD CRITERIA'!$D$11</c:f>
              <c:numCache/>
            </c:numRef>
          </c:yVal>
          <c:smooth val="1"/>
        </c:ser>
        <c:ser>
          <c:idx val="9"/>
          <c:order val="10"/>
          <c:tx>
            <c:strRef>
              <c:f>'CASA HAZARD CRITERIA'!$D$12</c:f>
              <c:strCache>
                <c:ptCount val="1"/>
                <c:pt idx="0">
                  <c:v>Commuter Risk Mitigated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'CASA HAZARD CRITERIA'!$B$12</c:f>
              <c:numCache/>
            </c:numRef>
          </c:xVal>
          <c:yVal>
            <c:numRef>
              <c:f>'CASA HAZARD CRITERIA'!$D$13</c:f>
              <c:numCache/>
            </c:numRef>
          </c:yVal>
          <c:smooth val="1"/>
        </c:ser>
        <c:ser>
          <c:idx val="11"/>
          <c:order val="11"/>
          <c:tx>
            <c:strRef>
              <c:f>'CASA HAZARD CRITERIA'!$D$14</c:f>
              <c:strCache>
                <c:ptCount val="1"/>
                <c:pt idx="0">
                  <c:v>RPT Risk Mitigated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'CASA HAZARD CRITERIA'!$B$14</c:f>
              <c:numCache/>
            </c:numRef>
          </c:xVal>
          <c:yVal>
            <c:numRef>
              <c:f>'CASA HAZARD CRITERIA'!$D$15</c:f>
              <c:numCache/>
            </c:numRef>
          </c:yVal>
          <c:smooth val="1"/>
        </c:ser>
        <c:axId val="32090924"/>
        <c:axId val="20382861"/>
      </c:scatterChart>
      <c:valAx>
        <c:axId val="3209092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People at Risk Per Incident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82861"/>
        <c:crossesAt val="1E-10"/>
        <c:crossBetween val="midCat"/>
        <c:dispUnits/>
      </c:valAx>
      <c:valAx>
        <c:axId val="20382861"/>
        <c:scaling>
          <c:logBase val="10"/>
          <c:orientation val="minMax"/>
          <c:max val="0.1"/>
          <c:min val="1E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Incident Probability Per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90924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2"/>
          <c:y val="0.81525"/>
          <c:w val="0.637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57150</xdr:rowOff>
    </xdr:from>
    <xdr:to>
      <xdr:col>6</xdr:col>
      <xdr:colOff>28575</xdr:colOff>
      <xdr:row>80</xdr:row>
      <xdr:rowOff>142875</xdr:rowOff>
    </xdr:to>
    <xdr:graphicFrame>
      <xdr:nvGraphicFramePr>
        <xdr:cNvPr id="1" name="Chart 1"/>
        <xdr:cNvGraphicFramePr/>
      </xdr:nvGraphicFramePr>
      <xdr:xfrm>
        <a:off x="171450" y="6515100"/>
        <a:ext cx="14335125" cy="931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53.28125" style="0" bestFit="1" customWidth="1"/>
    <col min="2" max="5" width="10.7109375" style="0" customWidth="1"/>
    <col min="6" max="6" width="15.28125" style="0" customWidth="1"/>
    <col min="7" max="7" width="10.7109375" style="0" customWidth="1"/>
  </cols>
  <sheetData>
    <row r="1" spans="1:7" ht="54.75" customHeight="1" thickBot="1">
      <c r="A1" s="84" t="s">
        <v>49</v>
      </c>
      <c r="B1" s="85"/>
      <c r="C1" s="85"/>
      <c r="D1" s="85"/>
      <c r="E1" s="85"/>
      <c r="F1" s="86"/>
      <c r="G1" s="46"/>
    </row>
    <row r="2" spans="1:7" ht="18.75" thickBot="1">
      <c r="A2" s="6"/>
      <c r="B2" s="6"/>
      <c r="C2" s="6"/>
      <c r="D2" s="6"/>
      <c r="E2" s="6"/>
      <c r="F2" s="6"/>
      <c r="G2" s="6"/>
    </row>
    <row r="3" spans="1:6" ht="13.5" thickBot="1">
      <c r="A3" s="74" t="s">
        <v>32</v>
      </c>
      <c r="B3" s="78"/>
      <c r="C3" s="78"/>
      <c r="D3" s="78"/>
      <c r="E3" s="78"/>
      <c r="F3" s="76"/>
    </row>
    <row r="4" spans="1:6" ht="12.75">
      <c r="A4" s="87" t="s">
        <v>35</v>
      </c>
      <c r="B4" s="88"/>
      <c r="C4" s="88"/>
      <c r="D4" s="88"/>
      <c r="E4" s="88"/>
      <c r="F4" s="89"/>
    </row>
    <row r="5" spans="1:6" ht="12.75">
      <c r="A5" s="90"/>
      <c r="B5" s="91"/>
      <c r="C5" s="91"/>
      <c r="D5" s="91"/>
      <c r="E5" s="91"/>
      <c r="F5" s="92"/>
    </row>
    <row r="6" spans="1:6" ht="12.75">
      <c r="A6" s="90"/>
      <c r="B6" s="91"/>
      <c r="C6" s="91"/>
      <c r="D6" s="91"/>
      <c r="E6" s="91"/>
      <c r="F6" s="92"/>
    </row>
    <row r="7" spans="1:6" ht="12.75">
      <c r="A7" s="90"/>
      <c r="B7" s="91"/>
      <c r="C7" s="91"/>
      <c r="D7" s="91"/>
      <c r="E7" s="91"/>
      <c r="F7" s="92"/>
    </row>
    <row r="8" spans="1:6" ht="12.75">
      <c r="A8" s="90"/>
      <c r="B8" s="91"/>
      <c r="C8" s="91"/>
      <c r="D8" s="91"/>
      <c r="E8" s="91"/>
      <c r="F8" s="92"/>
    </row>
    <row r="9" spans="1:6" ht="12.75">
      <c r="A9" s="90"/>
      <c r="B9" s="91"/>
      <c r="C9" s="91"/>
      <c r="D9" s="91"/>
      <c r="E9" s="91"/>
      <c r="F9" s="92"/>
    </row>
    <row r="10" spans="1:6" ht="13.5" thickBot="1">
      <c r="A10" s="93"/>
      <c r="B10" s="94"/>
      <c r="C10" s="94"/>
      <c r="D10" s="94"/>
      <c r="E10" s="94"/>
      <c r="F10" s="95"/>
    </row>
    <row r="11" spans="1:2" ht="13.5" thickBot="1">
      <c r="A11" s="44"/>
      <c r="B11" s="45"/>
    </row>
    <row r="12" spans="1:6" ht="13.5" thickBot="1">
      <c r="A12" s="96" t="s">
        <v>6</v>
      </c>
      <c r="B12" s="75"/>
      <c r="C12" s="77"/>
      <c r="E12" s="96" t="s">
        <v>28</v>
      </c>
      <c r="F12" s="77"/>
    </row>
    <row r="13" spans="1:6" ht="13.5" thickBot="1">
      <c r="A13" s="7" t="s">
        <v>12</v>
      </c>
      <c r="B13" s="8" t="s">
        <v>11</v>
      </c>
      <c r="C13" s="9" t="s">
        <v>7</v>
      </c>
      <c r="E13" s="99" t="s">
        <v>29</v>
      </c>
      <c r="F13" s="100"/>
    </row>
    <row r="14" spans="1:6" ht="13.5" thickBot="1">
      <c r="A14" s="10" t="s">
        <v>8</v>
      </c>
      <c r="B14" s="11">
        <f>12*2.54/100</f>
        <v>0.3048</v>
      </c>
      <c r="C14" s="12" t="s">
        <v>10</v>
      </c>
      <c r="E14" s="97" t="s">
        <v>30</v>
      </c>
      <c r="F14" s="98"/>
    </row>
    <row r="15" spans="1:6" ht="13.5" thickBot="1">
      <c r="A15" s="10" t="s">
        <v>9</v>
      </c>
      <c r="B15" s="11">
        <f>B14*6080/3600</f>
        <v>0.5147733333333334</v>
      </c>
      <c r="C15" s="12" t="s">
        <v>10</v>
      </c>
      <c r="D15" s="18"/>
      <c r="E15" s="82" t="s">
        <v>31</v>
      </c>
      <c r="F15" s="83"/>
    </row>
    <row r="16" spans="1:4" ht="13.5" thickBot="1">
      <c r="A16" s="14" t="s">
        <v>13</v>
      </c>
      <c r="B16" s="70" t="s">
        <v>66</v>
      </c>
      <c r="C16" s="15" t="s">
        <v>48</v>
      </c>
      <c r="D16" s="18"/>
    </row>
    <row r="17" spans="1:4" ht="13.5" thickBot="1">
      <c r="A17" s="18"/>
      <c r="B17" s="36"/>
      <c r="C17" s="18"/>
      <c r="D17" s="18"/>
    </row>
    <row r="18" spans="1:3" ht="13.5" thickBot="1">
      <c r="A18" s="74" t="s">
        <v>20</v>
      </c>
      <c r="B18" s="78"/>
      <c r="C18" s="76"/>
    </row>
    <row r="19" spans="1:4" ht="12.75">
      <c r="A19" s="7" t="s">
        <v>12</v>
      </c>
      <c r="B19" s="8" t="s">
        <v>11</v>
      </c>
      <c r="C19" s="9" t="s">
        <v>7</v>
      </c>
      <c r="D19" s="16"/>
    </row>
    <row r="20" spans="1:4" ht="12.75">
      <c r="A20" s="10" t="s">
        <v>14</v>
      </c>
      <c r="B20" s="72">
        <v>2</v>
      </c>
      <c r="C20" s="12" t="s">
        <v>17</v>
      </c>
      <c r="D20" s="17"/>
    </row>
    <row r="21" spans="1:4" ht="12.75">
      <c r="A21" s="10" t="s">
        <v>16</v>
      </c>
      <c r="B21" s="13">
        <v>2</v>
      </c>
      <c r="C21" s="12" t="s">
        <v>17</v>
      </c>
      <c r="D21" s="18"/>
    </row>
    <row r="22" spans="1:4" ht="12.75">
      <c r="A22" s="10" t="s">
        <v>15</v>
      </c>
      <c r="B22" s="13">
        <v>2</v>
      </c>
      <c r="C22" s="12" t="s">
        <v>17</v>
      </c>
      <c r="D22" s="18"/>
    </row>
    <row r="23" spans="1:4" ht="12.75">
      <c r="A23" s="10" t="s">
        <v>36</v>
      </c>
      <c r="B23" s="13">
        <v>8</v>
      </c>
      <c r="C23" s="12" t="s">
        <v>37</v>
      </c>
      <c r="D23" s="18"/>
    </row>
    <row r="24" spans="1:4" ht="12.75">
      <c r="A24" s="10" t="s">
        <v>21</v>
      </c>
      <c r="B24" s="13">
        <v>120</v>
      </c>
      <c r="C24" s="12" t="s">
        <v>22</v>
      </c>
      <c r="D24" s="18"/>
    </row>
    <row r="25" spans="1:4" ht="13.5" thickBot="1">
      <c r="A25" s="14" t="s">
        <v>26</v>
      </c>
      <c r="B25" s="71" t="s">
        <v>66</v>
      </c>
      <c r="C25" s="15" t="s">
        <v>18</v>
      </c>
      <c r="D25" s="18"/>
    </row>
    <row r="26" ht="13.5" thickBot="1">
      <c r="D26" s="18"/>
    </row>
    <row r="27" spans="1:6" ht="13.5" thickBot="1">
      <c r="A27" s="79" t="s">
        <v>33</v>
      </c>
      <c r="B27" s="80"/>
      <c r="C27" s="80"/>
      <c r="D27" s="80"/>
      <c r="E27" s="80"/>
      <c r="F27" s="81"/>
    </row>
    <row r="28" spans="1:6" ht="13.5" thickBot="1">
      <c r="A28" s="47" t="s">
        <v>12</v>
      </c>
      <c r="B28" s="37" t="s">
        <v>44</v>
      </c>
      <c r="C28" s="37" t="s">
        <v>45</v>
      </c>
      <c r="D28" s="37" t="s">
        <v>46</v>
      </c>
      <c r="E28" s="37" t="s">
        <v>47</v>
      </c>
      <c r="F28" s="38" t="s">
        <v>7</v>
      </c>
    </row>
    <row r="29" spans="1:6" ht="12.75">
      <c r="A29" s="19" t="s">
        <v>51</v>
      </c>
      <c r="B29" s="20">
        <v>0.1</v>
      </c>
      <c r="C29" s="20">
        <v>0.01</v>
      </c>
      <c r="D29" s="20">
        <v>0.001</v>
      </c>
      <c r="E29" s="20">
        <v>0.0001</v>
      </c>
      <c r="F29" s="21" t="s">
        <v>23</v>
      </c>
    </row>
    <row r="30" spans="1:6" ht="12.75">
      <c r="A30" s="10" t="s">
        <v>50</v>
      </c>
      <c r="B30" s="13">
        <v>0.3</v>
      </c>
      <c r="C30" s="13">
        <v>0.1</v>
      </c>
      <c r="D30" s="13">
        <v>0.01</v>
      </c>
      <c r="E30" s="13">
        <v>0.001</v>
      </c>
      <c r="F30" s="12" t="s">
        <v>23</v>
      </c>
    </row>
    <row r="31" spans="1:6" ht="12.75">
      <c r="A31" s="10" t="s">
        <v>38</v>
      </c>
      <c r="B31" s="13">
        <v>0</v>
      </c>
      <c r="C31" s="13">
        <v>0.3</v>
      </c>
      <c r="D31" s="13">
        <v>0.7</v>
      </c>
      <c r="E31" s="13">
        <v>0.9</v>
      </c>
      <c r="F31" s="12" t="s">
        <v>39</v>
      </c>
    </row>
    <row r="32" spans="1:6" ht="13.5" thickBot="1">
      <c r="A32" s="14" t="s">
        <v>34</v>
      </c>
      <c r="B32" s="22">
        <f>(1/(1-(1-B30)*(1-B29)))/(1-B31)</f>
        <v>2.7027027027027026</v>
      </c>
      <c r="C32" s="22">
        <f>(1/(1-(1-C30)*(1-C29)))/(1-C31)</f>
        <v>13.106159895150725</v>
      </c>
      <c r="D32" s="22">
        <f>(1/(1-(1-D30)*(1-D29)))/(1-D31)</f>
        <v>303.3060357901106</v>
      </c>
      <c r="E32" s="22">
        <f>(1/(1-(1-E30)*(1-E29)))/(1-E31)</f>
        <v>9091.735612328044</v>
      </c>
      <c r="F32" s="15"/>
    </row>
    <row r="33" ht="13.5" thickBot="1">
      <c r="D33" s="18"/>
    </row>
    <row r="34" spans="1:6" ht="13.5" thickBot="1">
      <c r="A34" s="74" t="s">
        <v>19</v>
      </c>
      <c r="B34" s="75"/>
      <c r="C34" s="75"/>
      <c r="D34" s="75"/>
      <c r="E34" s="75"/>
      <c r="F34" s="76"/>
    </row>
    <row r="35" spans="1:6" ht="13.5" thickBot="1">
      <c r="A35" s="48" t="s">
        <v>12</v>
      </c>
      <c r="B35" s="49" t="s">
        <v>44</v>
      </c>
      <c r="C35" s="49" t="s">
        <v>45</v>
      </c>
      <c r="D35" s="49" t="s">
        <v>46</v>
      </c>
      <c r="E35" s="49" t="s">
        <v>47</v>
      </c>
      <c r="F35" s="50" t="s">
        <v>7</v>
      </c>
    </row>
    <row r="36" spans="1:6" ht="12.75">
      <c r="A36" s="51" t="s">
        <v>14</v>
      </c>
      <c r="B36" s="52">
        <v>12</v>
      </c>
      <c r="C36" s="52">
        <v>15</v>
      </c>
      <c r="D36" s="52">
        <v>20</v>
      </c>
      <c r="E36" s="52">
        <v>50</v>
      </c>
      <c r="F36" s="54" t="s">
        <v>17</v>
      </c>
    </row>
    <row r="37" spans="1:6" ht="12.75">
      <c r="A37" s="10" t="s">
        <v>16</v>
      </c>
      <c r="B37" s="13">
        <v>8</v>
      </c>
      <c r="C37" s="13">
        <v>10</v>
      </c>
      <c r="D37" s="13">
        <v>15</v>
      </c>
      <c r="E37" s="13">
        <v>40</v>
      </c>
      <c r="F37" s="12" t="s">
        <v>17</v>
      </c>
    </row>
    <row r="38" spans="1:6" ht="12.75">
      <c r="A38" s="10" t="s">
        <v>15</v>
      </c>
      <c r="B38" s="13">
        <v>4</v>
      </c>
      <c r="C38" s="13">
        <v>5</v>
      </c>
      <c r="D38" s="13">
        <v>6</v>
      </c>
      <c r="E38" s="13">
        <v>10</v>
      </c>
      <c r="F38" s="12" t="s">
        <v>17</v>
      </c>
    </row>
    <row r="39" spans="1:6" ht="12.75">
      <c r="A39" s="10" t="s">
        <v>27</v>
      </c>
      <c r="B39" s="13">
        <v>2</v>
      </c>
      <c r="C39" s="13">
        <v>6</v>
      </c>
      <c r="D39" s="13">
        <v>40</v>
      </c>
      <c r="E39" s="13">
        <v>150</v>
      </c>
      <c r="F39" s="12" t="s">
        <v>18</v>
      </c>
    </row>
    <row r="40" spans="1:6" ht="13.5" thickBot="1">
      <c r="A40" s="41" t="s">
        <v>40</v>
      </c>
      <c r="B40" s="73" t="s">
        <v>66</v>
      </c>
      <c r="C40" s="73" t="s">
        <v>66</v>
      </c>
      <c r="D40" s="73" t="s">
        <v>66</v>
      </c>
      <c r="E40" s="73" t="s">
        <v>66</v>
      </c>
      <c r="F40" s="39" t="s">
        <v>43</v>
      </c>
    </row>
    <row r="41" spans="1:6" ht="13.5" thickBot="1">
      <c r="A41" s="55" t="s">
        <v>62</v>
      </c>
      <c r="B41" s="68" t="e">
        <f>B39*B40</f>
        <v>#VALUE!</v>
      </c>
      <c r="C41" s="68" t="e">
        <f>C39*C40</f>
        <v>#VALUE!</v>
      </c>
      <c r="D41" s="68" t="e">
        <f>D39*D40</f>
        <v>#VALUE!</v>
      </c>
      <c r="E41" s="68" t="e">
        <f>E39*E40</f>
        <v>#VALUE!</v>
      </c>
      <c r="F41" s="69" t="e">
        <f>SUM(B41:E41)</f>
        <v>#VALUE!</v>
      </c>
    </row>
    <row r="42" ht="13.5" thickBot="1">
      <c r="D42" s="18"/>
    </row>
    <row r="43" spans="1:6" ht="13.5" thickBot="1">
      <c r="A43" s="74" t="s">
        <v>42</v>
      </c>
      <c r="B43" s="75"/>
      <c r="C43" s="75"/>
      <c r="D43" s="75"/>
      <c r="E43" s="75"/>
      <c r="F43" s="77"/>
    </row>
    <row r="44" spans="1:6" ht="13.5" thickBot="1">
      <c r="A44" s="47" t="s">
        <v>12</v>
      </c>
      <c r="B44" s="37" t="s">
        <v>44</v>
      </c>
      <c r="C44" s="37" t="s">
        <v>45</v>
      </c>
      <c r="D44" s="37" t="s">
        <v>46</v>
      </c>
      <c r="E44" s="37" t="s">
        <v>47</v>
      </c>
      <c r="F44" s="38" t="s">
        <v>7</v>
      </c>
    </row>
    <row r="45" spans="1:6" ht="12.75">
      <c r="A45" s="51" t="s">
        <v>24</v>
      </c>
      <c r="B45" s="53" t="e">
        <f>($B$20*$B$21)*(B36*B37)/$B$16</f>
        <v>#VALUE!</v>
      </c>
      <c r="C45" s="53" t="e">
        <f>($B$20*$B$21)*(C36*C37)/$B$16</f>
        <v>#VALUE!</v>
      </c>
      <c r="D45" s="53" t="e">
        <f>($B$20*$B$21)*(D36*D37)/$B$16</f>
        <v>#VALUE!</v>
      </c>
      <c r="E45" s="53" t="e">
        <f>($B$20*$B$21)*(E36*E37)/$B$16</f>
        <v>#VALUE!</v>
      </c>
      <c r="F45" s="54" t="s">
        <v>23</v>
      </c>
    </row>
    <row r="46" spans="1:6" ht="12.75">
      <c r="A46" s="10" t="s">
        <v>25</v>
      </c>
      <c r="B46" s="35">
        <f>(($B$22+B38)/($B$24*$B$15))/(365.25*$B$23*3600)</f>
        <v>9.23360412111028E-09</v>
      </c>
      <c r="C46" s="35">
        <f>(($B$22+C38)/($B$24*$B$15))/(365.25*$B$23*3600)</f>
        <v>1.0772538141295324E-08</v>
      </c>
      <c r="D46" s="35">
        <f>(($B$22+D38)/($B$24*$B$15))/(365.25*$B$23*3600)</f>
        <v>1.2311472161480371E-08</v>
      </c>
      <c r="E46" s="35">
        <f>(($B$22+E38)/($B$24*$B$15))/(365.25*$B$23*3600)</f>
        <v>1.846720824222056E-08</v>
      </c>
      <c r="F46" s="12" t="s">
        <v>23</v>
      </c>
    </row>
    <row r="47" spans="1:6" ht="13.5" thickBot="1">
      <c r="A47" s="41" t="s">
        <v>63</v>
      </c>
      <c r="B47" s="40" t="e">
        <f>B45*B46</f>
        <v>#VALUE!</v>
      </c>
      <c r="C47" s="40" t="e">
        <f>C45*C46</f>
        <v>#VALUE!</v>
      </c>
      <c r="D47" s="40" t="e">
        <f>D45*D46</f>
        <v>#VALUE!</v>
      </c>
      <c r="E47" s="40" t="e">
        <f>E45*E46</f>
        <v>#VALUE!</v>
      </c>
      <c r="F47" s="39" t="s">
        <v>23</v>
      </c>
    </row>
    <row r="48" spans="1:6" ht="13.5" thickBot="1">
      <c r="A48" s="47" t="s">
        <v>64</v>
      </c>
      <c r="B48" s="43" t="e">
        <f>1-(1-(1-(1-B47)^B40))^$B$25</f>
        <v>#VALUE!</v>
      </c>
      <c r="C48" s="43" t="e">
        <f>1-(1-(1-(1-C47)^C40))^$B$25</f>
        <v>#VALUE!</v>
      </c>
      <c r="D48" s="43" t="e">
        <f>1-(1-(1-(1-D47)^D40))^$B$25</f>
        <v>#VALUE!</v>
      </c>
      <c r="E48" s="43" t="e">
        <f>1-(1-(1-(1-E47)^E40))^$B$25</f>
        <v>#VALUE!</v>
      </c>
      <c r="F48" s="67" t="s">
        <v>23</v>
      </c>
    </row>
    <row r="49" ht="13.5" thickBot="1">
      <c r="D49" s="18"/>
    </row>
    <row r="50" spans="1:6" ht="13.5" thickBot="1">
      <c r="A50" s="74" t="s">
        <v>41</v>
      </c>
      <c r="B50" s="78"/>
      <c r="C50" s="78"/>
      <c r="D50" s="78"/>
      <c r="E50" s="78"/>
      <c r="F50" s="76"/>
    </row>
    <row r="51" spans="1:6" ht="13.5" thickBot="1">
      <c r="A51" s="47" t="s">
        <v>12</v>
      </c>
      <c r="B51" s="37" t="s">
        <v>44</v>
      </c>
      <c r="C51" s="37" t="s">
        <v>45</v>
      </c>
      <c r="D51" s="37" t="s">
        <v>46</v>
      </c>
      <c r="E51" s="37" t="s">
        <v>47</v>
      </c>
      <c r="F51" s="38" t="s">
        <v>7</v>
      </c>
    </row>
    <row r="52" spans="1:6" ht="12.75">
      <c r="A52" s="10" t="s">
        <v>24</v>
      </c>
      <c r="B52" s="34" t="e">
        <f aca="true" t="shared" si="0" ref="B52:E54">B45/B$32</f>
        <v>#VALUE!</v>
      </c>
      <c r="C52" s="34" t="e">
        <f t="shared" si="0"/>
        <v>#VALUE!</v>
      </c>
      <c r="D52" s="34" t="e">
        <f t="shared" si="0"/>
        <v>#VALUE!</v>
      </c>
      <c r="E52" s="34" t="e">
        <f t="shared" si="0"/>
        <v>#VALUE!</v>
      </c>
      <c r="F52" s="12" t="s">
        <v>23</v>
      </c>
    </row>
    <row r="53" spans="1:6" ht="12.75">
      <c r="A53" s="10" t="s">
        <v>25</v>
      </c>
      <c r="B53" s="34">
        <f t="shared" si="0"/>
        <v>3.4164335248108034E-09</v>
      </c>
      <c r="C53" s="34">
        <f t="shared" si="0"/>
        <v>8.21944660180833E-10</v>
      </c>
      <c r="D53" s="34">
        <f t="shared" si="0"/>
        <v>4.0590923716401E-11</v>
      </c>
      <c r="E53" s="34">
        <f t="shared" si="0"/>
        <v>2.0312082345619174E-12</v>
      </c>
      <c r="F53" s="12" t="s">
        <v>23</v>
      </c>
    </row>
    <row r="54" spans="1:6" ht="13.5" thickBot="1">
      <c r="A54" s="41" t="s">
        <v>63</v>
      </c>
      <c r="B54" s="40" t="e">
        <f t="shared" si="0"/>
        <v>#VALUE!</v>
      </c>
      <c r="C54" s="40" t="e">
        <f t="shared" si="0"/>
        <v>#VALUE!</v>
      </c>
      <c r="D54" s="40" t="e">
        <f t="shared" si="0"/>
        <v>#VALUE!</v>
      </c>
      <c r="E54" s="40" t="e">
        <f t="shared" si="0"/>
        <v>#VALUE!</v>
      </c>
      <c r="F54" s="39" t="s">
        <v>23</v>
      </c>
    </row>
    <row r="55" spans="1:6" ht="13.5" thickBot="1">
      <c r="A55" s="47" t="s">
        <v>64</v>
      </c>
      <c r="B55" s="43" t="e">
        <f>B48/B$32</f>
        <v>#VALUE!</v>
      </c>
      <c r="C55" s="43" t="e">
        <f>C48/C$32</f>
        <v>#VALUE!</v>
      </c>
      <c r="D55" s="43" t="e">
        <f>D48/D$32</f>
        <v>#VALUE!</v>
      </c>
      <c r="E55" s="43" t="e">
        <f>E48/E$32</f>
        <v>#VALUE!</v>
      </c>
      <c r="F55" s="67" t="s">
        <v>23</v>
      </c>
    </row>
  </sheetData>
  <sheetProtection/>
  <mergeCells count="13">
    <mergeCell ref="A3:F3"/>
    <mergeCell ref="A1:F1"/>
    <mergeCell ref="A4:F10"/>
    <mergeCell ref="A12:C12"/>
    <mergeCell ref="E14:F14"/>
    <mergeCell ref="E12:F12"/>
    <mergeCell ref="E13:F13"/>
    <mergeCell ref="A34:F34"/>
    <mergeCell ref="A43:F43"/>
    <mergeCell ref="A50:F50"/>
    <mergeCell ref="A18:C18"/>
    <mergeCell ref="A27:F27"/>
    <mergeCell ref="E15:F15"/>
  </mergeCells>
  <printOptions/>
  <pageMargins left="1.42" right="0.75" top="1" bottom="1" header="0.5" footer="0.5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="50" zoomScaleNormal="50" zoomScalePageLayoutView="0" workbookViewId="0" topLeftCell="B35">
      <selection activeCell="G42" sqref="G42"/>
    </sheetView>
  </sheetViews>
  <sheetFormatPr defaultColWidth="9.140625" defaultRowHeight="12.75"/>
  <cols>
    <col min="1" max="3" width="36.00390625" style="0" customWidth="1"/>
    <col min="4" max="4" width="45.421875" style="0" bestFit="1" customWidth="1"/>
    <col min="5" max="5" width="36.00390625" style="0" customWidth="1"/>
    <col min="6" max="6" width="27.7109375" style="1" customWidth="1"/>
    <col min="7" max="7" width="29.140625" style="0" customWidth="1"/>
  </cols>
  <sheetData>
    <row r="1" spans="1:7" ht="27" thickBot="1">
      <c r="A1" s="101" t="s">
        <v>0</v>
      </c>
      <c r="B1" s="102"/>
      <c r="C1" s="102"/>
      <c r="D1" s="102"/>
      <c r="E1" s="103"/>
      <c r="F1" s="3"/>
      <c r="G1" s="2"/>
    </row>
    <row r="2" spans="1:5" ht="27" thickBot="1">
      <c r="A2" s="29" t="s">
        <v>1</v>
      </c>
      <c r="B2" s="32" t="s">
        <v>2</v>
      </c>
      <c r="C2" s="33" t="s">
        <v>3</v>
      </c>
      <c r="D2" s="33" t="s">
        <v>4</v>
      </c>
      <c r="E2" s="42" t="s">
        <v>5</v>
      </c>
    </row>
    <row r="3" spans="1:5" ht="25.5">
      <c r="A3" s="24">
        <v>1</v>
      </c>
      <c r="B3" s="30">
        <v>0.1</v>
      </c>
      <c r="C3" s="30">
        <f>B3/10</f>
        <v>0.01</v>
      </c>
      <c r="D3" s="30">
        <f>B3/1000</f>
        <v>0.0001</v>
      </c>
      <c r="E3" s="31">
        <f>B3/10000</f>
        <v>1E-05</v>
      </c>
    </row>
    <row r="4" spans="1:7" ht="25.5">
      <c r="A4" s="24">
        <v>10</v>
      </c>
      <c r="B4" s="23">
        <f>$B$3/A4</f>
        <v>0.01</v>
      </c>
      <c r="C4" s="23">
        <f>$C$3/A4</f>
        <v>0.001</v>
      </c>
      <c r="D4" s="23">
        <f>$D$3/A4</f>
        <v>1E-05</v>
      </c>
      <c r="E4" s="25">
        <f>$E$3/A4</f>
        <v>1.0000000000000002E-06</v>
      </c>
      <c r="F4" s="4"/>
      <c r="G4" s="2"/>
    </row>
    <row r="5" spans="1:7" ht="25.5">
      <c r="A5" s="24">
        <v>100</v>
      </c>
      <c r="B5" s="23">
        <f>$B$3/A5</f>
        <v>0.001</v>
      </c>
      <c r="C5" s="23">
        <f>$C$3/A5</f>
        <v>0.0001</v>
      </c>
      <c r="D5" s="23">
        <f>$D$3/A5</f>
        <v>1E-06</v>
      </c>
      <c r="E5" s="25">
        <f>$E$3/A5</f>
        <v>1.0000000000000001E-07</v>
      </c>
      <c r="F5" s="4"/>
      <c r="G5" s="2"/>
    </row>
    <row r="6" spans="1:7" ht="26.25" thickBot="1">
      <c r="A6" s="26">
        <v>1000</v>
      </c>
      <c r="B6" s="27">
        <f>$B$3/A6</f>
        <v>0.0001</v>
      </c>
      <c r="C6" s="27">
        <f>$C$3/A6</f>
        <v>1E-05</v>
      </c>
      <c r="D6" s="27">
        <f>$D$3/A6</f>
        <v>1.0000000000000001E-07</v>
      </c>
      <c r="E6" s="28">
        <f>$E$3/A6</f>
        <v>1E-08</v>
      </c>
      <c r="F6" s="4"/>
      <c r="G6" s="2"/>
    </row>
    <row r="7" spans="1:7" ht="27" thickBot="1">
      <c r="A7" s="66" t="s">
        <v>52</v>
      </c>
      <c r="B7" s="65" t="s">
        <v>53</v>
      </c>
      <c r="C7" s="109" t="s">
        <v>65</v>
      </c>
      <c r="D7" s="110"/>
      <c r="E7" s="56"/>
      <c r="F7" s="4"/>
      <c r="G7" s="2"/>
    </row>
    <row r="8" spans="1:7" ht="26.25">
      <c r="A8" s="104" t="s">
        <v>44</v>
      </c>
      <c r="B8" s="106">
        <f>'INPUT &amp; RESULTS'!B39</f>
        <v>2</v>
      </c>
      <c r="C8" s="57" t="s">
        <v>54</v>
      </c>
      <c r="D8" s="58" t="s">
        <v>55</v>
      </c>
      <c r="E8" s="56"/>
      <c r="F8" s="4"/>
      <c r="G8" s="2"/>
    </row>
    <row r="9" spans="1:5" ht="26.25" thickBot="1">
      <c r="A9" s="105"/>
      <c r="B9" s="107"/>
      <c r="C9" s="59" t="e">
        <f>'INPUT &amp; RESULTS'!B48</f>
        <v>#VALUE!</v>
      </c>
      <c r="D9" s="60" t="e">
        <f>'INPUT &amp; RESULTS'!B55</f>
        <v>#VALUE!</v>
      </c>
      <c r="E9" s="5"/>
    </row>
    <row r="10" spans="1:5" ht="26.25">
      <c r="A10" s="104" t="s">
        <v>45</v>
      </c>
      <c r="B10" s="106">
        <f>'INPUT &amp; RESULTS'!C39</f>
        <v>6</v>
      </c>
      <c r="C10" s="63" t="s">
        <v>56</v>
      </c>
      <c r="D10" s="64" t="s">
        <v>57</v>
      </c>
      <c r="E10" s="5"/>
    </row>
    <row r="11" spans="1:5" ht="26.25" thickBot="1">
      <c r="A11" s="105"/>
      <c r="B11" s="111"/>
      <c r="C11" s="59" t="e">
        <f>'INPUT &amp; RESULTS'!C48</f>
        <v>#VALUE!</v>
      </c>
      <c r="D11" s="60" t="e">
        <f>'INPUT &amp; RESULTS'!C55</f>
        <v>#VALUE!</v>
      </c>
      <c r="E11" s="5"/>
    </row>
    <row r="12" spans="1:5" ht="26.25">
      <c r="A12" s="104" t="s">
        <v>46</v>
      </c>
      <c r="B12" s="106">
        <f>'INPUT &amp; RESULTS'!D39</f>
        <v>40</v>
      </c>
      <c r="C12" s="63" t="s">
        <v>58</v>
      </c>
      <c r="D12" s="64" t="s">
        <v>59</v>
      </c>
      <c r="E12" s="5"/>
    </row>
    <row r="13" spans="1:5" ht="26.25" thickBot="1">
      <c r="A13" s="108"/>
      <c r="B13" s="107"/>
      <c r="C13" s="59" t="e">
        <f>'INPUT &amp; RESULTS'!D48</f>
        <v>#VALUE!</v>
      </c>
      <c r="D13" s="60" t="e">
        <f>'INPUT &amp; RESULTS'!D55</f>
        <v>#VALUE!</v>
      </c>
      <c r="E13" s="5"/>
    </row>
    <row r="14" spans="1:5" ht="26.25">
      <c r="A14" s="104" t="s">
        <v>47</v>
      </c>
      <c r="B14" s="106">
        <f>'INPUT &amp; RESULTS'!E39</f>
        <v>150</v>
      </c>
      <c r="C14" s="63" t="s">
        <v>60</v>
      </c>
      <c r="D14" s="64" t="s">
        <v>61</v>
      </c>
      <c r="E14" s="5"/>
    </row>
    <row r="15" spans="1:5" ht="26.25" thickBot="1">
      <c r="A15" s="108"/>
      <c r="B15" s="107"/>
      <c r="C15" s="61" t="e">
        <f>'INPUT &amp; RESULTS'!E48</f>
        <v>#VALUE!</v>
      </c>
      <c r="D15" s="62" t="e">
        <f>'INPUT &amp; RESULTS'!E55</f>
        <v>#VALUE!</v>
      </c>
      <c r="E15" s="5"/>
    </row>
    <row r="16" spans="1:7" ht="25.5">
      <c r="A16" s="2"/>
      <c r="B16" s="5"/>
      <c r="C16" s="5"/>
      <c r="D16" s="5"/>
      <c r="E16" s="5"/>
      <c r="F16" s="4"/>
      <c r="G16" s="2"/>
    </row>
  </sheetData>
  <sheetProtection/>
  <mergeCells count="10">
    <mergeCell ref="A1:E1"/>
    <mergeCell ref="A8:A9"/>
    <mergeCell ref="B8:B9"/>
    <mergeCell ref="A14:A15"/>
    <mergeCell ref="B14:B15"/>
    <mergeCell ref="C7:D7"/>
    <mergeCell ref="A10:A11"/>
    <mergeCell ref="B10:B11"/>
    <mergeCell ref="A12:A13"/>
    <mergeCell ref="B12:B13"/>
  </mergeCells>
  <printOptions/>
  <pageMargins left="1.41" right="0.75" top="1" bottom="1" header="0.5" footer="0.5"/>
  <pageSetup fitToHeight="1" fitToWidth="1" horizontalDpi="300" verticalDpi="300" orientation="landscape" paperSize="9" scale="5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 Matters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Mills</dc:creator>
  <cp:keywords/>
  <dc:description/>
  <cp:lastModifiedBy>Kim Hardwick</cp:lastModifiedBy>
  <cp:lastPrinted>2000-06-05T23:28:34Z</cp:lastPrinted>
  <dcterms:created xsi:type="dcterms:W3CDTF">2000-05-06T04:09:02Z</dcterms:created>
  <dcterms:modified xsi:type="dcterms:W3CDTF">2011-02-22T03:40:32Z</dcterms:modified>
  <cp:category/>
  <cp:version/>
  <cp:contentType/>
  <cp:contentStatus/>
</cp:coreProperties>
</file>