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coresheet" sheetId="1" r:id="rId1"/>
  </sheets>
  <definedNames/>
  <calcPr fullCalcOnLoad="1"/>
</workbook>
</file>

<file path=xl/sharedStrings.xml><?xml version="1.0" encoding="utf-8"?>
<sst xmlns="http://schemas.openxmlformats.org/spreadsheetml/2006/main" count="62" uniqueCount="46">
  <si>
    <t>Competitor Name</t>
  </si>
  <si>
    <t>Place</t>
  </si>
  <si>
    <t>Judges/</t>
  </si>
  <si>
    <t>Volunteers:</t>
  </si>
  <si>
    <t>Canopy</t>
  </si>
  <si>
    <t>Distance</t>
  </si>
  <si>
    <t>%</t>
  </si>
  <si>
    <t>Accuracy</t>
  </si>
  <si>
    <t>Speed</t>
  </si>
  <si>
    <t>TOT</t>
  </si>
  <si>
    <t>RANK</t>
  </si>
  <si>
    <t>Sub</t>
  </si>
  <si>
    <t>2007 NSW Canopy Piloting State Championships</t>
  </si>
  <si>
    <t>Signed:</t>
  </si>
  <si>
    <t>Time of Posting:</t>
  </si>
  <si>
    <t>Michael Vaughan</t>
  </si>
  <si>
    <t>Cameron Rolfe</t>
  </si>
  <si>
    <t>Adam Gale</t>
  </si>
  <si>
    <t>George Attard</t>
  </si>
  <si>
    <t>Matt Harris</t>
  </si>
  <si>
    <t>Cameron Jarrett</t>
  </si>
  <si>
    <t>Alan Moss</t>
  </si>
  <si>
    <t>Rob McMillan</t>
  </si>
  <si>
    <t>Gary Nemirovsky</t>
  </si>
  <si>
    <t>JVX 69</t>
  </si>
  <si>
    <t>Ronnie Perry</t>
  </si>
  <si>
    <t>VX 88</t>
  </si>
  <si>
    <t>JVX 90</t>
  </si>
  <si>
    <t>Velo 96</t>
  </si>
  <si>
    <t>Velo 103</t>
  </si>
  <si>
    <t>JVX 95</t>
  </si>
  <si>
    <t>VX 95</t>
  </si>
  <si>
    <t>JVX 79</t>
  </si>
  <si>
    <t>Craig Bennett</t>
  </si>
  <si>
    <t>Nicole Sadlier</t>
  </si>
  <si>
    <t>John Balkwell</t>
  </si>
  <si>
    <t>Peter Jeney</t>
  </si>
  <si>
    <t>Nicole Laurence</t>
  </si>
  <si>
    <t>Simon Martin</t>
  </si>
  <si>
    <t>Official Scores</t>
  </si>
  <si>
    <t>Cath Comyns</t>
  </si>
  <si>
    <t>Stephen Wade</t>
  </si>
  <si>
    <t>Drew Lipinski</t>
  </si>
  <si>
    <t>Laurence Garceau</t>
  </si>
  <si>
    <t>DNJ</t>
  </si>
  <si>
    <t>22/23 September, 2007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</si>
</sst>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12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2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2" fontId="0" fillId="0" borderId="13" xfId="0" applyNumberFormat="1" applyBorder="1" applyAlignment="1">
      <alignment/>
    </xf>
    <xf numFmtId="2" fontId="0" fillId="0" borderId="9" xfId="0" applyNumberForma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</xdr:colOff>
      <xdr:row>21</xdr:row>
      <xdr:rowOff>0</xdr:rowOff>
    </xdr:from>
    <xdr:to>
      <xdr:col>13</xdr:col>
      <xdr:colOff>0</xdr:colOff>
      <xdr:row>28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3438525"/>
          <a:ext cx="26670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19050</xdr:colOff>
      <xdr:row>21</xdr:row>
      <xdr:rowOff>0</xdr:rowOff>
    </xdr:from>
    <xdr:to>
      <xdr:col>27</xdr:col>
      <xdr:colOff>0</xdr:colOff>
      <xdr:row>28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3438525"/>
          <a:ext cx="26670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29"/>
  <sheetViews>
    <sheetView tabSelected="1" workbookViewId="0" topLeftCell="A1">
      <selection activeCell="I4" sqref="I4"/>
    </sheetView>
  </sheetViews>
  <sheetFormatPr defaultColWidth="9.140625" defaultRowHeight="12.75"/>
  <cols>
    <col min="1" max="1" width="17.00390625" style="0" bestFit="1" customWidth="1"/>
    <col min="3" max="16" width="6.7109375" style="0" customWidth="1"/>
    <col min="17" max="17" width="6.421875" style="0" customWidth="1"/>
    <col min="18" max="28" width="6.7109375" style="0" customWidth="1"/>
  </cols>
  <sheetData>
    <row r="2" ht="12.75">
      <c r="I2" s="2" t="s">
        <v>12</v>
      </c>
    </row>
    <row r="3" ht="12.75">
      <c r="I3" s="2" t="s">
        <v>45</v>
      </c>
    </row>
    <row r="4" ht="12.75">
      <c r="I4" s="3"/>
    </row>
    <row r="5" ht="12.75">
      <c r="I5" s="2" t="s">
        <v>39</v>
      </c>
    </row>
    <row r="6" ht="13.5" thickBot="1"/>
    <row r="7" spans="3:28" ht="13.5" thickBot="1">
      <c r="C7" s="27" t="s">
        <v>8</v>
      </c>
      <c r="D7" s="30"/>
      <c r="E7" s="30"/>
      <c r="F7" s="30"/>
      <c r="G7" s="30"/>
      <c r="H7" s="30"/>
      <c r="I7" s="30"/>
      <c r="J7" s="31"/>
      <c r="K7" s="27" t="s">
        <v>5</v>
      </c>
      <c r="L7" s="28"/>
      <c r="M7" s="28"/>
      <c r="N7" s="28"/>
      <c r="O7" s="28"/>
      <c r="P7" s="28"/>
      <c r="Q7" s="30"/>
      <c r="R7" s="31"/>
      <c r="S7" s="27" t="s">
        <v>7</v>
      </c>
      <c r="T7" s="28"/>
      <c r="U7" s="28"/>
      <c r="V7" s="28"/>
      <c r="W7" s="28"/>
      <c r="X7" s="28"/>
      <c r="Y7" s="28"/>
      <c r="Z7" s="29"/>
      <c r="AA7" s="5"/>
      <c r="AB7" s="6"/>
    </row>
    <row r="8" spans="1:28" ht="13.5" thickBot="1">
      <c r="A8" s="20" t="s">
        <v>0</v>
      </c>
      <c r="B8" s="20" t="s">
        <v>4</v>
      </c>
      <c r="C8" s="21">
        <v>1</v>
      </c>
      <c r="D8" s="22" t="s">
        <v>6</v>
      </c>
      <c r="E8" s="21">
        <v>2</v>
      </c>
      <c r="F8" s="22" t="s">
        <v>6</v>
      </c>
      <c r="G8" s="21">
        <v>3</v>
      </c>
      <c r="H8" s="22" t="s">
        <v>6</v>
      </c>
      <c r="I8" s="21" t="s">
        <v>11</v>
      </c>
      <c r="J8" s="22" t="s">
        <v>1</v>
      </c>
      <c r="K8" s="21">
        <v>1</v>
      </c>
      <c r="L8" s="22" t="s">
        <v>6</v>
      </c>
      <c r="M8" s="21">
        <v>2</v>
      </c>
      <c r="N8" s="22" t="s">
        <v>6</v>
      </c>
      <c r="O8" s="21">
        <v>3</v>
      </c>
      <c r="P8" s="22" t="s">
        <v>6</v>
      </c>
      <c r="Q8" s="21" t="s">
        <v>11</v>
      </c>
      <c r="R8" s="22" t="s">
        <v>1</v>
      </c>
      <c r="S8" s="21">
        <v>1</v>
      </c>
      <c r="T8" s="22" t="s">
        <v>6</v>
      </c>
      <c r="U8" s="21">
        <v>2</v>
      </c>
      <c r="V8" s="22" t="s">
        <v>6</v>
      </c>
      <c r="W8" s="21">
        <v>3</v>
      </c>
      <c r="X8" s="22" t="s">
        <v>6</v>
      </c>
      <c r="Y8" s="21" t="s">
        <v>11</v>
      </c>
      <c r="Z8" s="22" t="s">
        <v>1</v>
      </c>
      <c r="AA8" s="20" t="s">
        <v>9</v>
      </c>
      <c r="AB8" s="20" t="s">
        <v>10</v>
      </c>
    </row>
    <row r="9" spans="1:28" ht="12.75">
      <c r="A9" s="7" t="s">
        <v>22</v>
      </c>
      <c r="B9" s="8" t="s">
        <v>26</v>
      </c>
      <c r="C9" s="7">
        <v>3.225</v>
      </c>
      <c r="D9" s="17">
        <f aca="true" t="shared" si="0" ref="D9:D18">IF(C9&gt;0,IF(C9=10,0,MIN(C$9:C$18)/C9*100),0)</f>
        <v>95.03875968992249</v>
      </c>
      <c r="E9" s="7">
        <v>3.315</v>
      </c>
      <c r="F9" s="17">
        <f aca="true" t="shared" si="1" ref="F9:F18">IF(E9&gt;0,IF(E9=10,0,MIN(E$9:E$18)/E9*100),0)</f>
        <v>91.25188536953243</v>
      </c>
      <c r="G9" s="7">
        <v>3.445</v>
      </c>
      <c r="H9" s="17">
        <f aca="true" t="shared" si="2" ref="H9:H18">IF(G9&gt;0,IF(G9=10,0,MIN(G$9:G$18)/G9*100),0)</f>
        <v>88.09869375907112</v>
      </c>
      <c r="I9" s="19">
        <f aca="true" t="shared" si="3" ref="I9:I18">D9+F9+H9</f>
        <v>274.389338818526</v>
      </c>
      <c r="J9" s="10">
        <f aca="true" t="shared" si="4" ref="J9:J18">RANK(I9,I$9:I$18)</f>
        <v>2</v>
      </c>
      <c r="K9" s="7">
        <v>94.19</v>
      </c>
      <c r="L9" s="17">
        <f aca="true" t="shared" si="5" ref="L9:L18">IF(MAX(K$9:K$18)&gt;0,K9/MAX(K$9:K$18)*100,0)</f>
        <v>100</v>
      </c>
      <c r="M9" s="7">
        <v>84.29</v>
      </c>
      <c r="N9" s="17">
        <f aca="true" t="shared" si="6" ref="N9:N18">IF(MAX(M$9:M$18)&gt;0,M9/MAX(M$9:M$18)*100,0)</f>
        <v>100</v>
      </c>
      <c r="O9" s="7">
        <v>112.4</v>
      </c>
      <c r="P9" s="17">
        <f aca="true" t="shared" si="7" ref="P9:P18">IF(MAX(O$9:O$18)&gt;0,O9/MAX(O$9:O$18)*100,0)</f>
        <v>100</v>
      </c>
      <c r="Q9" s="19">
        <f aca="true" t="shared" si="8" ref="Q9:Q18">L9+N9+P9</f>
        <v>300</v>
      </c>
      <c r="R9" s="10">
        <f aca="true" t="shared" si="9" ref="R9:R18">RANK(Q9,Q$9:Q$18)</f>
        <v>1</v>
      </c>
      <c r="S9" s="7">
        <v>56</v>
      </c>
      <c r="T9" s="17">
        <f>IF(MAX(S$9:S$18)&gt;0,S9/MAX(S$9:S$18)*100,0)</f>
        <v>77.77777777777779</v>
      </c>
      <c r="U9" s="7">
        <v>96</v>
      </c>
      <c r="V9" s="17">
        <f>IF(MAX(U$9:U$18)&gt;0,U9/MAX(U$9:U$18)*100,0)</f>
        <v>100</v>
      </c>
      <c r="W9" s="7">
        <v>87</v>
      </c>
      <c r="X9" s="17">
        <f>IF(MAX(W$9:W$18)&gt;0,W9/MAX(W$9:W$18)*100,0)</f>
        <v>100</v>
      </c>
      <c r="Y9" s="19">
        <f aca="true" t="shared" si="10" ref="Y9:Y18">T9+V9+X9</f>
        <v>277.77777777777777</v>
      </c>
      <c r="Z9" s="10">
        <f aca="true" t="shared" si="11" ref="Z9:Z18">RANK(Y9,Y$9:Y$18)</f>
        <v>1</v>
      </c>
      <c r="AA9" s="23">
        <f aca="true" t="shared" si="12" ref="AA9:AA18">D9+F9+H9+L9+N9+P9+T9+V9+X9</f>
        <v>852.1671165963039</v>
      </c>
      <c r="AB9" s="24">
        <f aca="true" t="shared" si="13" ref="AB9:AB18">RANK(AA9,AA$9:AA$18)</f>
        <v>1</v>
      </c>
    </row>
    <row r="10" spans="1:28" ht="12.75">
      <c r="A10" s="9" t="s">
        <v>19</v>
      </c>
      <c r="B10" s="4" t="s">
        <v>29</v>
      </c>
      <c r="C10" s="9">
        <v>3.305</v>
      </c>
      <c r="D10" s="17">
        <f t="shared" si="0"/>
        <v>92.73827534039334</v>
      </c>
      <c r="E10" s="9">
        <v>3.385</v>
      </c>
      <c r="F10" s="17">
        <f t="shared" si="1"/>
        <v>89.36484490398819</v>
      </c>
      <c r="G10" s="9">
        <v>3.926</v>
      </c>
      <c r="H10" s="17">
        <f t="shared" si="2"/>
        <v>77.30514518593988</v>
      </c>
      <c r="I10" s="19">
        <f t="shared" si="3"/>
        <v>259.4082654303214</v>
      </c>
      <c r="J10" s="10">
        <f t="shared" si="4"/>
        <v>3</v>
      </c>
      <c r="K10" s="9">
        <v>88.7</v>
      </c>
      <c r="L10" s="17">
        <f t="shared" si="5"/>
        <v>94.17135577025162</v>
      </c>
      <c r="M10" s="9">
        <v>72.92</v>
      </c>
      <c r="N10" s="17">
        <f t="shared" si="6"/>
        <v>86.5108553802349</v>
      </c>
      <c r="O10" s="9">
        <v>78.8</v>
      </c>
      <c r="P10" s="17">
        <f t="shared" si="7"/>
        <v>70.1067615658363</v>
      </c>
      <c r="Q10" s="19">
        <f t="shared" si="8"/>
        <v>250.7889727163228</v>
      </c>
      <c r="R10" s="10">
        <f t="shared" si="9"/>
        <v>2</v>
      </c>
      <c r="S10" s="9">
        <v>49</v>
      </c>
      <c r="T10" s="17">
        <f>IF(MAX(S$9:S$18)&gt;0,S10/MAX(S$9:S$18)*100,0)</f>
        <v>68.05555555555556</v>
      </c>
      <c r="U10" s="9">
        <v>80</v>
      </c>
      <c r="V10" s="17">
        <f>IF(MAX(U$9:U$18)&gt;0,U10/MAX(U$9:U$18)*100,0)</f>
        <v>83.33333333333334</v>
      </c>
      <c r="W10" s="9">
        <v>87</v>
      </c>
      <c r="X10" s="17">
        <f>IF(MAX(W$9:W$18)&gt;0,W10/MAX(W$9:W$18)*100,0)</f>
        <v>100</v>
      </c>
      <c r="Y10" s="19">
        <f t="shared" si="10"/>
        <v>251.3888888888889</v>
      </c>
      <c r="Z10" s="10">
        <f t="shared" si="11"/>
        <v>2</v>
      </c>
      <c r="AA10" s="16">
        <f t="shared" si="12"/>
        <v>761.5861270355332</v>
      </c>
      <c r="AB10" s="14">
        <f t="shared" si="13"/>
        <v>2</v>
      </c>
    </row>
    <row r="11" spans="1:28" ht="12.75">
      <c r="A11" s="9" t="s">
        <v>16</v>
      </c>
      <c r="B11" s="4" t="s">
        <v>28</v>
      </c>
      <c r="C11" s="9">
        <v>3.765</v>
      </c>
      <c r="D11" s="17">
        <f t="shared" si="0"/>
        <v>81.40770252324036</v>
      </c>
      <c r="E11" s="9">
        <v>3.615</v>
      </c>
      <c r="F11" s="17">
        <f t="shared" si="1"/>
        <v>83.67911479944674</v>
      </c>
      <c r="G11" s="9">
        <v>3.475</v>
      </c>
      <c r="H11" s="17">
        <f t="shared" si="2"/>
        <v>87.33812949640289</v>
      </c>
      <c r="I11" s="19">
        <f t="shared" si="3"/>
        <v>252.42494681909</v>
      </c>
      <c r="J11" s="10">
        <f t="shared" si="4"/>
        <v>4</v>
      </c>
      <c r="K11" s="9">
        <v>60.4</v>
      </c>
      <c r="L11" s="17">
        <f t="shared" si="5"/>
        <v>64.12570336553775</v>
      </c>
      <c r="M11" s="9">
        <v>84</v>
      </c>
      <c r="N11" s="17">
        <f t="shared" si="6"/>
        <v>99.655949697473</v>
      </c>
      <c r="O11" s="9">
        <v>90.6</v>
      </c>
      <c r="P11" s="17">
        <f t="shared" si="7"/>
        <v>80.60498220640568</v>
      </c>
      <c r="Q11" s="19">
        <f t="shared" si="8"/>
        <v>244.38663526941644</v>
      </c>
      <c r="R11" s="10">
        <f t="shared" si="9"/>
        <v>3</v>
      </c>
      <c r="S11" s="9">
        <v>71</v>
      </c>
      <c r="T11" s="17">
        <f>IF(MAX(S$9:S$18)&gt;0,S11/MAX(S$9:S$18)*100,0)</f>
        <v>98.61111111111111</v>
      </c>
      <c r="U11" s="9">
        <v>32</v>
      </c>
      <c r="V11" s="17">
        <f>IF(MAX(U$9:U$18)&gt;0,U11/MAX(U$9:U$18)*100,0)</f>
        <v>33.33333333333333</v>
      </c>
      <c r="W11" s="9">
        <v>86</v>
      </c>
      <c r="X11" s="17">
        <f>IF(MAX(W$9:W$18)&gt;0,W11/MAX(W$9:W$18)*100,0)</f>
        <v>98.85057471264368</v>
      </c>
      <c r="Y11" s="19">
        <f t="shared" si="10"/>
        <v>230.79501915708812</v>
      </c>
      <c r="Z11" s="10">
        <f t="shared" si="11"/>
        <v>4</v>
      </c>
      <c r="AA11" s="16">
        <f t="shared" si="12"/>
        <v>727.6066012455946</v>
      </c>
      <c r="AB11" s="14">
        <f t="shared" si="13"/>
        <v>3</v>
      </c>
    </row>
    <row r="12" spans="1:28" ht="12.75">
      <c r="A12" s="9" t="s">
        <v>18</v>
      </c>
      <c r="B12" s="4" t="s">
        <v>32</v>
      </c>
      <c r="C12" s="9">
        <v>10</v>
      </c>
      <c r="D12" s="17">
        <f t="shared" si="0"/>
        <v>0</v>
      </c>
      <c r="E12" s="9">
        <v>3.625</v>
      </c>
      <c r="F12" s="17">
        <f t="shared" si="1"/>
        <v>83.44827586206897</v>
      </c>
      <c r="G12" s="9">
        <v>10</v>
      </c>
      <c r="H12" s="17">
        <f t="shared" si="2"/>
        <v>0</v>
      </c>
      <c r="I12" s="19">
        <f t="shared" si="3"/>
        <v>83.44827586206897</v>
      </c>
      <c r="J12" s="10">
        <f t="shared" si="4"/>
        <v>9</v>
      </c>
      <c r="K12" s="9">
        <v>57.7</v>
      </c>
      <c r="L12" s="17">
        <f t="shared" si="5"/>
        <v>61.25915702303855</v>
      </c>
      <c r="M12" s="9">
        <v>59.94</v>
      </c>
      <c r="N12" s="17">
        <f t="shared" si="6"/>
        <v>71.11163839126823</v>
      </c>
      <c r="O12" s="9">
        <v>68.25</v>
      </c>
      <c r="P12" s="17">
        <f t="shared" si="7"/>
        <v>60.720640569395016</v>
      </c>
      <c r="Q12" s="19">
        <f t="shared" si="8"/>
        <v>193.09143598370179</v>
      </c>
      <c r="R12" s="10">
        <f t="shared" si="9"/>
        <v>6</v>
      </c>
      <c r="S12" s="9">
        <v>72</v>
      </c>
      <c r="T12" s="17">
        <f>IF(MAX(S$9:S$18)&gt;0,S12/MAX(S$9:S$18)*100,0)</f>
        <v>100</v>
      </c>
      <c r="U12" s="9">
        <v>63</v>
      </c>
      <c r="V12" s="17">
        <f>IF(MAX(U$9:U$18)&gt;0,U12/MAX(U$9:U$18)*100,0)</f>
        <v>65.625</v>
      </c>
      <c r="W12" s="9">
        <v>71</v>
      </c>
      <c r="X12" s="17">
        <f>IF(MAX(W$9:W$18)&gt;0,W12/MAX(W$9:W$18)*100,0)</f>
        <v>81.60919540229885</v>
      </c>
      <c r="Y12" s="19">
        <f t="shared" si="10"/>
        <v>247.23419540229884</v>
      </c>
      <c r="Z12" s="10">
        <f t="shared" si="11"/>
        <v>3</v>
      </c>
      <c r="AA12" s="16">
        <f t="shared" si="12"/>
        <v>523.7739072480696</v>
      </c>
      <c r="AB12" s="14">
        <f t="shared" si="13"/>
        <v>4</v>
      </c>
    </row>
    <row r="13" spans="1:28" ht="12.75">
      <c r="A13" s="9" t="s">
        <v>15</v>
      </c>
      <c r="B13" s="4" t="s">
        <v>24</v>
      </c>
      <c r="C13" s="9">
        <v>3.065</v>
      </c>
      <c r="D13" s="17">
        <f t="shared" si="0"/>
        <v>100</v>
      </c>
      <c r="E13" s="9">
        <v>3.025</v>
      </c>
      <c r="F13" s="17">
        <f t="shared" si="1"/>
        <v>100</v>
      </c>
      <c r="G13" s="9">
        <v>3.035</v>
      </c>
      <c r="H13" s="17">
        <f t="shared" si="2"/>
        <v>100</v>
      </c>
      <c r="I13" s="19">
        <f t="shared" si="3"/>
        <v>300</v>
      </c>
      <c r="J13" s="10">
        <f t="shared" si="4"/>
        <v>1</v>
      </c>
      <c r="K13" s="9">
        <v>73.4</v>
      </c>
      <c r="L13" s="17">
        <f t="shared" si="5"/>
        <v>77.92759316275614</v>
      </c>
      <c r="M13" s="9">
        <v>54.55</v>
      </c>
      <c r="N13" s="17">
        <f t="shared" si="6"/>
        <v>64.71704828568038</v>
      </c>
      <c r="O13" s="9">
        <v>83.4</v>
      </c>
      <c r="P13" s="17">
        <f t="shared" si="7"/>
        <v>74.19928825622776</v>
      </c>
      <c r="Q13" s="19">
        <f t="shared" si="8"/>
        <v>216.84392970466428</v>
      </c>
      <c r="R13" s="10">
        <f t="shared" si="9"/>
        <v>4</v>
      </c>
      <c r="S13" s="9" t="s">
        <v>44</v>
      </c>
      <c r="T13" s="17"/>
      <c r="U13" s="9" t="s">
        <v>44</v>
      </c>
      <c r="V13" s="17"/>
      <c r="W13" s="9" t="s">
        <v>44</v>
      </c>
      <c r="X13" s="17"/>
      <c r="Y13" s="19">
        <f t="shared" si="10"/>
        <v>0</v>
      </c>
      <c r="Z13" s="10">
        <f t="shared" si="11"/>
        <v>9</v>
      </c>
      <c r="AA13" s="16">
        <f t="shared" si="12"/>
        <v>516.8439297046643</v>
      </c>
      <c r="AB13" s="14">
        <f t="shared" si="13"/>
        <v>5</v>
      </c>
    </row>
    <row r="14" spans="1:28" ht="12.75">
      <c r="A14" s="9" t="s">
        <v>21</v>
      </c>
      <c r="B14" s="4" t="s">
        <v>27</v>
      </c>
      <c r="C14" s="9">
        <v>10</v>
      </c>
      <c r="D14" s="17">
        <f t="shared" si="0"/>
        <v>0</v>
      </c>
      <c r="E14" s="9">
        <v>4.236</v>
      </c>
      <c r="F14" s="17">
        <f t="shared" si="1"/>
        <v>71.41170915958452</v>
      </c>
      <c r="G14" s="9">
        <v>4.667</v>
      </c>
      <c r="H14" s="17">
        <f t="shared" si="2"/>
        <v>65.03106920934219</v>
      </c>
      <c r="I14" s="19">
        <f t="shared" si="3"/>
        <v>136.44277836892672</v>
      </c>
      <c r="J14" s="10">
        <f t="shared" si="4"/>
        <v>5</v>
      </c>
      <c r="K14" s="9">
        <v>65.34</v>
      </c>
      <c r="L14" s="17">
        <f t="shared" si="5"/>
        <v>69.37042148848074</v>
      </c>
      <c r="M14" s="9">
        <v>60.02</v>
      </c>
      <c r="N14" s="17">
        <f t="shared" si="6"/>
        <v>71.20654881955156</v>
      </c>
      <c r="O14" s="9">
        <v>0</v>
      </c>
      <c r="P14" s="17">
        <f t="shared" si="7"/>
        <v>0</v>
      </c>
      <c r="Q14" s="19">
        <f t="shared" si="8"/>
        <v>140.5769703080323</v>
      </c>
      <c r="R14" s="10">
        <f t="shared" si="9"/>
        <v>8</v>
      </c>
      <c r="S14" s="9">
        <v>56</v>
      </c>
      <c r="T14" s="17">
        <f>IF(MAX(S$9:S$18)&gt;0,S14/MAX(S$9:S$18)*100,0)</f>
        <v>77.77777777777779</v>
      </c>
      <c r="U14" s="9">
        <v>9</v>
      </c>
      <c r="V14" s="17">
        <f>IF(MAX(U$9:U$18)&gt;0,U14/MAX(U$9:U$18)*100,0)</f>
        <v>9.375</v>
      </c>
      <c r="W14" s="9">
        <v>62</v>
      </c>
      <c r="X14" s="17">
        <f>IF(MAX(W$9:W$18)&gt;0,W14/MAX(W$9:W$18)*100,0)</f>
        <v>71.26436781609196</v>
      </c>
      <c r="Y14" s="19">
        <f t="shared" si="10"/>
        <v>158.41714559386975</v>
      </c>
      <c r="Z14" s="10">
        <f t="shared" si="11"/>
        <v>5</v>
      </c>
      <c r="AA14" s="16">
        <f t="shared" si="12"/>
        <v>435.43689427082876</v>
      </c>
      <c r="AB14" s="14">
        <f t="shared" si="13"/>
        <v>6</v>
      </c>
    </row>
    <row r="15" spans="1:28" ht="12.75">
      <c r="A15" s="9" t="s">
        <v>17</v>
      </c>
      <c r="B15" s="4" t="s">
        <v>26</v>
      </c>
      <c r="C15" s="9">
        <v>10</v>
      </c>
      <c r="D15" s="17">
        <f t="shared" si="0"/>
        <v>0</v>
      </c>
      <c r="E15" s="9">
        <v>5.839</v>
      </c>
      <c r="F15" s="17">
        <f t="shared" si="1"/>
        <v>51.80681623565678</v>
      </c>
      <c r="G15" s="9">
        <v>4.767</v>
      </c>
      <c r="H15" s="17">
        <f t="shared" si="2"/>
        <v>63.666876442206835</v>
      </c>
      <c r="I15" s="19">
        <f t="shared" si="3"/>
        <v>115.47369267786362</v>
      </c>
      <c r="J15" s="10">
        <f t="shared" si="4"/>
        <v>7</v>
      </c>
      <c r="K15" s="9">
        <v>45.6</v>
      </c>
      <c r="L15" s="17">
        <f t="shared" si="5"/>
        <v>48.41278267331989</v>
      </c>
      <c r="M15" s="9">
        <v>68.2</v>
      </c>
      <c r="N15" s="17">
        <f t="shared" si="6"/>
        <v>80.91114011151976</v>
      </c>
      <c r="O15" s="9">
        <v>62.71</v>
      </c>
      <c r="P15" s="17">
        <f t="shared" si="7"/>
        <v>55.79181494661921</v>
      </c>
      <c r="Q15" s="19">
        <f t="shared" si="8"/>
        <v>185.11573773145886</v>
      </c>
      <c r="R15" s="10">
        <f t="shared" si="9"/>
        <v>7</v>
      </c>
      <c r="S15" s="9">
        <v>0</v>
      </c>
      <c r="T15" s="17">
        <f>IF(MAX(S$9:S$18)&gt;0,S15/MAX(S$9:S$18)*100,0)</f>
        <v>0</v>
      </c>
      <c r="U15" s="9">
        <v>0</v>
      </c>
      <c r="V15" s="17">
        <f>IF(MAX(U$9:U$18)&gt;0,U15/MAX(U$9:U$18)*100,0)</f>
        <v>0</v>
      </c>
      <c r="W15" s="9">
        <v>25</v>
      </c>
      <c r="X15" s="17">
        <f>IF(MAX(W$9:W$18)&gt;0,W15/MAX(W$9:W$18)*100,0)</f>
        <v>28.735632183908045</v>
      </c>
      <c r="Y15" s="19">
        <f t="shared" si="10"/>
        <v>28.735632183908045</v>
      </c>
      <c r="Z15" s="10">
        <f t="shared" si="11"/>
        <v>8</v>
      </c>
      <c r="AA15" s="16">
        <f t="shared" si="12"/>
        <v>329.32506259323054</v>
      </c>
      <c r="AB15" s="14">
        <f t="shared" si="13"/>
        <v>7</v>
      </c>
    </row>
    <row r="16" spans="1:28" ht="12.75">
      <c r="A16" s="9" t="s">
        <v>23</v>
      </c>
      <c r="B16" s="4" t="s">
        <v>30</v>
      </c>
      <c r="C16" s="9">
        <v>4.697</v>
      </c>
      <c r="D16" s="17">
        <f t="shared" si="0"/>
        <v>65.25441771343411</v>
      </c>
      <c r="E16" s="9">
        <v>4.577</v>
      </c>
      <c r="F16" s="17">
        <f t="shared" si="1"/>
        <v>66.09132619619838</v>
      </c>
      <c r="G16" s="9">
        <v>10</v>
      </c>
      <c r="H16" s="17">
        <f t="shared" si="2"/>
        <v>0</v>
      </c>
      <c r="I16" s="19">
        <f t="shared" si="3"/>
        <v>131.3457439096325</v>
      </c>
      <c r="J16" s="10">
        <f t="shared" si="4"/>
        <v>6</v>
      </c>
      <c r="K16" s="9">
        <v>0</v>
      </c>
      <c r="L16" s="17">
        <f t="shared" si="5"/>
        <v>0</v>
      </c>
      <c r="M16" s="9">
        <v>65.01</v>
      </c>
      <c r="N16" s="17">
        <f t="shared" si="6"/>
        <v>77.12658678372286</v>
      </c>
      <c r="O16" s="9">
        <v>0</v>
      </c>
      <c r="P16" s="17">
        <f t="shared" si="7"/>
        <v>0</v>
      </c>
      <c r="Q16" s="19">
        <f t="shared" si="8"/>
        <v>77.12658678372286</v>
      </c>
      <c r="R16" s="10">
        <f t="shared" si="9"/>
        <v>10</v>
      </c>
      <c r="S16" s="9">
        <v>0</v>
      </c>
      <c r="T16" s="17">
        <f>IF(MAX(S$9:S$18)&gt;0,S16/MAX(S$9:S$18)*100,0)</f>
        <v>0</v>
      </c>
      <c r="U16" s="9">
        <v>40</v>
      </c>
      <c r="V16" s="17">
        <f>IF(MAX(U$9:U$18)&gt;0,U16/MAX(U$9:U$18)*100,0)</f>
        <v>41.66666666666667</v>
      </c>
      <c r="W16" s="9">
        <v>56</v>
      </c>
      <c r="X16" s="17">
        <f>IF(MAX(W$9:W$18)&gt;0,W16/MAX(W$9:W$18)*100,0)</f>
        <v>64.36781609195403</v>
      </c>
      <c r="Y16" s="19">
        <f t="shared" si="10"/>
        <v>106.0344827586207</v>
      </c>
      <c r="Z16" s="10">
        <f t="shared" si="11"/>
        <v>6</v>
      </c>
      <c r="AA16" s="16">
        <f t="shared" si="12"/>
        <v>314.50681345197603</v>
      </c>
      <c r="AB16" s="14">
        <f t="shared" si="13"/>
        <v>8</v>
      </c>
    </row>
    <row r="17" spans="1:28" ht="12.75">
      <c r="A17" s="9" t="s">
        <v>20</v>
      </c>
      <c r="B17" s="4" t="s">
        <v>28</v>
      </c>
      <c r="C17" s="9">
        <v>10</v>
      </c>
      <c r="D17" s="17">
        <f t="shared" si="0"/>
        <v>0</v>
      </c>
      <c r="E17" s="9">
        <v>3.756</v>
      </c>
      <c r="F17" s="17">
        <f t="shared" si="1"/>
        <v>80.53780617678382</v>
      </c>
      <c r="G17" s="9">
        <v>10</v>
      </c>
      <c r="H17" s="17">
        <f t="shared" si="2"/>
        <v>0</v>
      </c>
      <c r="I17" s="19">
        <f t="shared" si="3"/>
        <v>80.53780617678382</v>
      </c>
      <c r="J17" s="10">
        <f t="shared" si="4"/>
        <v>10</v>
      </c>
      <c r="K17" s="9">
        <v>53.75</v>
      </c>
      <c r="L17" s="17">
        <f t="shared" si="5"/>
        <v>57.06550589234526</v>
      </c>
      <c r="M17" s="9">
        <v>72.38</v>
      </c>
      <c r="N17" s="17">
        <f t="shared" si="6"/>
        <v>85.87020998932256</v>
      </c>
      <c r="O17" s="9">
        <v>79.9</v>
      </c>
      <c r="P17" s="17">
        <f t="shared" si="7"/>
        <v>71.08540925266904</v>
      </c>
      <c r="Q17" s="19">
        <f t="shared" si="8"/>
        <v>214.02112513433684</v>
      </c>
      <c r="R17" s="10">
        <f t="shared" si="9"/>
        <v>5</v>
      </c>
      <c r="S17" s="9">
        <v>0</v>
      </c>
      <c r="T17" s="17">
        <f>IF(MAX(S$9:S$18)&gt;0,S17/MAX(S$9:S$18)*100,0)</f>
        <v>0</v>
      </c>
      <c r="U17" s="9">
        <v>0</v>
      </c>
      <c r="V17" s="17">
        <f>IF(MAX(U$9:U$18)&gt;0,U17/MAX(U$9:U$18)*100,0)</f>
        <v>0</v>
      </c>
      <c r="W17" s="9">
        <v>0</v>
      </c>
      <c r="X17" s="17">
        <f>IF(MAX(W$9:W$18)&gt;0,W17/MAX(W$9:W$18)*100,0)</f>
        <v>0</v>
      </c>
      <c r="Y17" s="19">
        <f t="shared" si="10"/>
        <v>0</v>
      </c>
      <c r="Z17" s="10">
        <f t="shared" si="11"/>
        <v>9</v>
      </c>
      <c r="AA17" s="16">
        <f t="shared" si="12"/>
        <v>294.55893131112066</v>
      </c>
      <c r="AB17" s="14">
        <f t="shared" si="13"/>
        <v>9</v>
      </c>
    </row>
    <row r="18" spans="1:28" ht="13.5" thickBot="1">
      <c r="A18" s="11" t="s">
        <v>25</v>
      </c>
      <c r="B18" s="12" t="s">
        <v>31</v>
      </c>
      <c r="C18" s="11">
        <v>10</v>
      </c>
      <c r="D18" s="18">
        <f t="shared" si="0"/>
        <v>0</v>
      </c>
      <c r="E18" s="11">
        <v>7.15</v>
      </c>
      <c r="F18" s="18">
        <f t="shared" si="1"/>
        <v>42.3076923076923</v>
      </c>
      <c r="G18" s="11">
        <v>5.418</v>
      </c>
      <c r="H18" s="18">
        <f t="shared" si="2"/>
        <v>56.01698043558508</v>
      </c>
      <c r="I18" s="26">
        <f t="shared" si="3"/>
        <v>98.32467274327738</v>
      </c>
      <c r="J18" s="13">
        <f t="shared" si="4"/>
        <v>8</v>
      </c>
      <c r="K18" s="11">
        <v>41</v>
      </c>
      <c r="L18" s="18">
        <f t="shared" si="5"/>
        <v>43.52903705276569</v>
      </c>
      <c r="M18" s="11">
        <v>61.52</v>
      </c>
      <c r="N18" s="18">
        <f t="shared" si="6"/>
        <v>72.98611934986357</v>
      </c>
      <c r="O18" s="11">
        <v>0</v>
      </c>
      <c r="P18" s="18">
        <f t="shared" si="7"/>
        <v>0</v>
      </c>
      <c r="Q18" s="26">
        <f t="shared" si="8"/>
        <v>116.51515640262926</v>
      </c>
      <c r="R18" s="13">
        <f t="shared" si="9"/>
        <v>9</v>
      </c>
      <c r="S18" s="11">
        <v>0</v>
      </c>
      <c r="T18" s="18">
        <f>IF(MAX(S$9:S$18)&gt;0,S18/MAX(S$9:S$18)*100,0)</f>
        <v>0</v>
      </c>
      <c r="U18" s="11">
        <v>0</v>
      </c>
      <c r="V18" s="18">
        <f>IF(MAX(U$9:U$18)&gt;0,U18/MAX(U$9:U$18)*100,0)</f>
        <v>0</v>
      </c>
      <c r="W18" s="11">
        <v>32</v>
      </c>
      <c r="X18" s="18">
        <f>IF(MAX(W$9:W$18)&gt;0,W18/MAX(W$9:W$18)*100,0)</f>
        <v>36.7816091954023</v>
      </c>
      <c r="Y18" s="26">
        <f t="shared" si="10"/>
        <v>36.7816091954023</v>
      </c>
      <c r="Z18" s="13">
        <f t="shared" si="11"/>
        <v>7</v>
      </c>
      <c r="AA18" s="25">
        <f t="shared" si="12"/>
        <v>251.62143834130893</v>
      </c>
      <c r="AB18" s="15">
        <f t="shared" si="13"/>
        <v>10</v>
      </c>
    </row>
    <row r="21" spans="1:4" ht="12.75">
      <c r="A21" t="s">
        <v>2</v>
      </c>
      <c r="B21" t="s">
        <v>33</v>
      </c>
      <c r="D21" t="s">
        <v>37</v>
      </c>
    </row>
    <row r="22" spans="1:4" ht="12.75">
      <c r="A22" t="s">
        <v>3</v>
      </c>
      <c r="B22" t="s">
        <v>36</v>
      </c>
      <c r="D22" t="s">
        <v>38</v>
      </c>
    </row>
    <row r="23" spans="2:4" ht="12.75">
      <c r="B23" t="s">
        <v>35</v>
      </c>
      <c r="D23" t="s">
        <v>34</v>
      </c>
    </row>
    <row r="24" spans="2:4" ht="12.75">
      <c r="B24" t="s">
        <v>40</v>
      </c>
      <c r="D24" t="s">
        <v>42</v>
      </c>
    </row>
    <row r="25" spans="2:4" ht="12.75">
      <c r="B25" t="s">
        <v>41</v>
      </c>
      <c r="D25" t="s">
        <v>43</v>
      </c>
    </row>
    <row r="28" spans="1:4" ht="12.75">
      <c r="A28" t="s">
        <v>13</v>
      </c>
      <c r="B28" s="1"/>
      <c r="C28" s="1"/>
      <c r="D28" s="1"/>
    </row>
    <row r="29" spans="1:4" ht="12.75">
      <c r="A29" t="s">
        <v>14</v>
      </c>
      <c r="B29" s="1"/>
      <c r="C29" s="1"/>
      <c r="D29" s="1"/>
    </row>
  </sheetData>
  <mergeCells count="3">
    <mergeCell ref="S7:Z7"/>
    <mergeCell ref="C7:J7"/>
    <mergeCell ref="K7:R7"/>
  </mergeCells>
  <printOptions/>
  <pageMargins left="0.75" right="0.75" top="1" bottom="1" header="0.5" footer="0.5"/>
  <pageSetup fitToWidth="2" fitToHeight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Kim Hardwick</cp:lastModifiedBy>
  <cp:lastPrinted>2007-09-24T07:01:00Z</cp:lastPrinted>
  <dcterms:created xsi:type="dcterms:W3CDTF">1996-10-14T23:33:28Z</dcterms:created>
  <dcterms:modified xsi:type="dcterms:W3CDTF">2007-09-26T01:53:23Z</dcterms:modified>
  <cp:category/>
  <cp:version/>
  <cp:contentType/>
  <cp:contentStatus/>
</cp:coreProperties>
</file>